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6195"/>
  </bookViews>
  <sheets>
    <sheet name="Formularz cenowy" sheetId="2" r:id="rId1"/>
    <sheet name="#" sheetId="1" r:id="rId2"/>
  </sheets>
  <calcPr calcId="145621"/>
</workbook>
</file>

<file path=xl/calcChain.xml><?xml version="1.0" encoding="utf-8"?>
<calcChain xmlns="http://schemas.openxmlformats.org/spreadsheetml/2006/main">
  <c r="E37" i="2" l="1"/>
  <c r="E36" i="2"/>
  <c r="E35" i="2"/>
  <c r="M16" i="2" l="1"/>
  <c r="M6" i="2"/>
  <c r="M7" i="2"/>
  <c r="M8" i="2"/>
  <c r="M9" i="2"/>
  <c r="M10" i="2"/>
  <c r="M11" i="2"/>
  <c r="M12" i="2"/>
  <c r="M13" i="2"/>
  <c r="M14" i="2"/>
  <c r="M5" i="2"/>
  <c r="M38" i="2" s="1"/>
  <c r="E21" i="2" l="1"/>
  <c r="E3" i="2" l="1"/>
  <c r="E4" i="2"/>
  <c r="E5" i="2"/>
  <c r="E6" i="2"/>
  <c r="E7" i="2"/>
  <c r="E8" i="2"/>
  <c r="E9" i="2"/>
  <c r="E10" i="2"/>
  <c r="E11" i="2"/>
  <c r="E12" i="2"/>
  <c r="E13" i="2"/>
  <c r="E14" i="2"/>
  <c r="E16" i="2"/>
  <c r="E17" i="2"/>
  <c r="E18" i="2"/>
  <c r="E19" i="2"/>
  <c r="E20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8" i="2" l="1"/>
  <c r="B33" i="1"/>
  <c r="K29" i="1"/>
  <c r="K28" i="1"/>
  <c r="K27" i="1"/>
  <c r="K26" i="1"/>
  <c r="K25" i="1"/>
  <c r="K24" i="1"/>
  <c r="K23" i="1"/>
  <c r="K22" i="1"/>
  <c r="K21" i="1"/>
  <c r="K10" i="1"/>
  <c r="K3" i="1"/>
  <c r="K6" i="1"/>
  <c r="K5" i="1"/>
  <c r="K20" i="1"/>
  <c r="K7" i="1"/>
  <c r="K19" i="1"/>
  <c r="K11" i="1"/>
  <c r="K17" i="1"/>
  <c r="K16" i="1"/>
  <c r="K9" i="1"/>
  <c r="K13" i="1"/>
  <c r="K8" i="1"/>
  <c r="K12" i="1"/>
  <c r="K15" i="1"/>
  <c r="K14" i="1"/>
  <c r="K4" i="1"/>
  <c r="K2" i="1"/>
  <c r="K32" i="1" s="1"/>
  <c r="K34" i="1" s="1"/>
  <c r="E34" i="1" l="1"/>
</calcChain>
</file>

<file path=xl/sharedStrings.xml><?xml version="1.0" encoding="utf-8"?>
<sst xmlns="http://schemas.openxmlformats.org/spreadsheetml/2006/main" count="70" uniqueCount="66">
  <si>
    <t>Drukarki</t>
  </si>
  <si>
    <t>lp.</t>
  </si>
  <si>
    <t>Nazwa</t>
  </si>
  <si>
    <t>ilość</t>
  </si>
  <si>
    <t>cena jednostkowa brutto</t>
  </si>
  <si>
    <t>https://www.morele.net/drukarka-laserowa-lexmark-drukarka-b2546dw-36sc372-5801663/</t>
  </si>
  <si>
    <t>C-Pen</t>
  </si>
  <si>
    <t>https://www.morele.net/skaner-abbyy-c-pen-ts1-621956/</t>
  </si>
  <si>
    <t>https://www.morele.net/art-uchwyt-biurkowy-l-02-ramart-l-02-456162/</t>
  </si>
  <si>
    <t>Uchwyt na 2 monitory</t>
  </si>
  <si>
    <t>Laptop 15,6'</t>
  </si>
  <si>
    <t>https://www.morele.net/laptop-dell-vostro-3568-8-gb-ram-256-gb-ssd-windows-10-pro-pl-5299477/</t>
  </si>
  <si>
    <t>Komputer</t>
  </si>
  <si>
    <t>Pakiet biurowy</t>
  </si>
  <si>
    <t>https://www.morele.net/zestaw-komputerowy-lenovo-thinkcentre-m910-sff-10mk0003pb-1254332/</t>
  </si>
  <si>
    <t>Suma brutto</t>
  </si>
  <si>
    <t>Monitor</t>
  </si>
  <si>
    <t>https://www.morele.net/monitor-dell-p2418d-978823/</t>
  </si>
  <si>
    <t xml:space="preserve">Przełącznik sieciowy  </t>
  </si>
  <si>
    <t xml:space="preserve">Tester RJ45 </t>
  </si>
  <si>
    <t xml:space="preserve">Switch 5-portowy </t>
  </si>
  <si>
    <t xml:space="preserve">KVM 2xDP  </t>
  </si>
  <si>
    <t xml:space="preserve">UPS Rack </t>
  </si>
  <si>
    <t xml:space="preserve">UPS </t>
  </si>
  <si>
    <t xml:space="preserve">Konsola LCD </t>
  </si>
  <si>
    <t>Terminale</t>
  </si>
  <si>
    <t xml:space="preserve">Dyski SSD </t>
  </si>
  <si>
    <t xml:space="preserve">Klawiatura </t>
  </si>
  <si>
    <t>Mysz komputerowa</t>
  </si>
  <si>
    <t xml:space="preserve">Zestaw klawiatura+mysz </t>
  </si>
  <si>
    <t xml:space="preserve">Pendrive 32GB </t>
  </si>
  <si>
    <t>https://www.morele.net/switch-tp-link-tl-sg105-556538/</t>
  </si>
  <si>
    <t>https://www.morele.net/pendrive-goodram-upo3-32gb-upo3-0320s0r11-891704/</t>
  </si>
  <si>
    <t>https://www.morele.net/klawiatura-mysz-microsoft-wireless-desktop-3050-pp3-00023-856601/</t>
  </si>
  <si>
    <t>https://www.morele.net/konsola-kvm-digitalbox-start-lan-konsola-lcd-19-z-8-portowym-kvm-16xps2-8xusb-slot-na-modul-ip-stlcon1908-857798/</t>
  </si>
  <si>
    <t>https://kompleksmedia.pl/ups-power-walker-vfi-3000crm-lcd,id2072.html#opis_wiecej</t>
  </si>
  <si>
    <t>https://www.x-kom.pl/p/351536-zasilacz-awaryjny-ups-qoltec-ups-on-line-lcd-pure-sinus-1kva-800w-4-x-iec.html</t>
  </si>
  <si>
    <t>https://www.morele.net/klawiatura-microsoft-wired-600-anb-00019-231882/</t>
  </si>
  <si>
    <t>https://www.morele.net/mysz-logitech-m100-910-005003-1129510/</t>
  </si>
  <si>
    <t>https://www.morele.net/dysk-ssd-goodram-cx300-480gb-sata-3-ssdpr-cx300-480-1058285/</t>
  </si>
  <si>
    <t>http://kvm24.pl/przelacznik-kvm-dp-dual-display-cs1942dp-p-521.html</t>
  </si>
  <si>
    <t>Pamięci RAM  DDR3 1333MHz</t>
  </si>
  <si>
    <t>Pamięci RAM  DDR3 1600MHz</t>
  </si>
  <si>
    <t>CD-R</t>
  </si>
  <si>
    <t>CD-RW</t>
  </si>
  <si>
    <t>DVD-R</t>
  </si>
  <si>
    <t>DVD-RW</t>
  </si>
  <si>
    <t>https://www.senetic.pl/product/9EM-00670</t>
  </si>
  <si>
    <t>https://www.senetic.pl/product/R18-05786</t>
  </si>
  <si>
    <t>https://www.speckable.pl/produkt/7398/Tester-kabli-sieciowych-WT-NF-8108A-LCD.html?gclid=Cj0KCQjwpsLkBRDpARIsAKoYI8yEQ21828x-fQZ0jl4F25Ps6tzmNWZWgisJfJYDB16Ci7JbavPGQiIaAiAqEALw_wcB&amp;gclsrc=aw.ds</t>
  </si>
  <si>
    <t>Listwy 5m</t>
  </si>
  <si>
    <t>Listwy 2m</t>
  </si>
  <si>
    <t>Pamięci RAM  DDR4 2400MHz</t>
  </si>
  <si>
    <t>-</t>
  </si>
  <si>
    <t>Gwarancja minimalna</t>
  </si>
  <si>
    <t>x</t>
  </si>
  <si>
    <t xml:space="preserve">Dysk zewnętrzny 5TB </t>
  </si>
  <si>
    <t xml:space="preserve">Windows Serwer 2019  </t>
  </si>
  <si>
    <t>Możliwe warianty przedłużenia gwarancji oraz punktacja</t>
  </si>
  <si>
    <t>Okres przedłużenia gwarancji proponowany przez Wykonawcę</t>
  </si>
  <si>
    <t>Punktacja jednostkowa Wykonawcy w kryterium gwarancja</t>
  </si>
  <si>
    <r>
      <t>Punktacja w kryterium gwarancja</t>
    </r>
    <r>
      <rPr>
        <b/>
        <sz val="11"/>
        <color theme="1"/>
        <rFont val="Calibri"/>
        <family val="2"/>
        <charset val="238"/>
        <scheme val="minor"/>
      </rPr>
      <t xml:space="preserve"> (G)</t>
    </r>
    <r>
      <rPr>
        <sz val="11"/>
        <color theme="1"/>
        <rFont val="Calibri"/>
        <family val="2"/>
        <scheme val="minor"/>
      </rPr>
      <t xml:space="preserve">: </t>
    </r>
  </si>
  <si>
    <t>Wartość łączna</t>
  </si>
  <si>
    <t>Patchcord 10m</t>
  </si>
  <si>
    <t>Patchcord 1m</t>
  </si>
  <si>
    <t>Patchcord 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</si>
</sst>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006100"/>
      <name val="Calibri"/>
      <family val="2"/>
      <charset val="238"/>
      <scheme val="minor"/>
    </font>
    <font>
      <sz val="12"/>
      <color rgb="FF9C0006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</cellStyleXfs>
  <cellXfs count="90">
    <xf numFmtId="0" fontId="0" fillId="0" borderId="0" xfId="0"/>
    <xf numFmtId="44" fontId="0" fillId="0" borderId="0" xfId="1" applyFont="1" applyAlignment="1">
      <alignment wrapText="1"/>
    </xf>
    <xf numFmtId="44" fontId="0" fillId="0" borderId="0" xfId="1" applyFont="1"/>
    <xf numFmtId="0" fontId="0" fillId="2" borderId="0" xfId="0" applyFill="1" applyAlignment="1">
      <alignment wrapText="1"/>
    </xf>
    <xf numFmtId="44" fontId="0" fillId="2" borderId="0" xfId="1" applyFont="1" applyFill="1" applyAlignment="1">
      <alignment wrapText="1"/>
    </xf>
    <xf numFmtId="0" fontId="0" fillId="2" borderId="0" xfId="0" applyFill="1"/>
    <xf numFmtId="0" fontId="8" fillId="2" borderId="0" xfId="0" applyFont="1" applyFill="1"/>
    <xf numFmtId="44" fontId="0" fillId="2" borderId="0" xfId="1" applyFont="1" applyFill="1"/>
    <xf numFmtId="0" fontId="7" fillId="2" borderId="0" xfId="0" applyFont="1" applyFill="1"/>
    <xf numFmtId="0" fontId="9" fillId="0" borderId="0" xfId="2"/>
    <xf numFmtId="164" fontId="0" fillId="0" borderId="0" xfId="3" applyNumberFormat="1" applyFont="1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" xfId="0" applyBorder="1"/>
    <xf numFmtId="44" fontId="0" fillId="0" borderId="1" xfId="1" applyFont="1" applyBorder="1"/>
    <xf numFmtId="164" fontId="0" fillId="0" borderId="1" xfId="3" applyNumberFormat="1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18" xfId="0" applyBorder="1"/>
    <xf numFmtId="0" fontId="5" fillId="0" borderId="11" xfId="0" applyFont="1" applyBorder="1"/>
    <xf numFmtId="0" fontId="0" fillId="0" borderId="11" xfId="0" applyBorder="1"/>
    <xf numFmtId="44" fontId="0" fillId="0" borderId="11" xfId="1" applyFont="1" applyBorder="1"/>
    <xf numFmtId="164" fontId="0" fillId="0" borderId="11" xfId="3" applyNumberFormat="1" applyFont="1" applyBorder="1" applyAlignment="1">
      <alignment horizontal="center"/>
    </xf>
    <xf numFmtId="0" fontId="0" fillId="0" borderId="5" xfId="0" applyBorder="1"/>
    <xf numFmtId="0" fontId="5" fillId="0" borderId="6" xfId="0" applyFont="1" applyBorder="1"/>
    <xf numFmtId="44" fontId="0" fillId="0" borderId="6" xfId="1" applyFont="1" applyBorder="1"/>
    <xf numFmtId="0" fontId="1" fillId="0" borderId="0" xfId="0" applyFont="1"/>
    <xf numFmtId="0" fontId="14" fillId="4" borderId="7" xfId="5" applyFont="1" applyBorder="1" applyAlignment="1">
      <alignment wrapText="1"/>
    </xf>
    <xf numFmtId="0" fontId="14" fillId="4" borderId="8" xfId="5" applyFont="1" applyBorder="1" applyAlignment="1">
      <alignment wrapText="1"/>
    </xf>
    <xf numFmtId="44" fontId="14" fillId="4" borderId="8" xfId="5" applyNumberFormat="1" applyFont="1" applyBorder="1" applyAlignment="1">
      <alignment wrapText="1"/>
    </xf>
    <xf numFmtId="0" fontId="0" fillId="0" borderId="1" xfId="3" applyNumberFormat="1" applyFont="1" applyBorder="1" applyAlignment="1">
      <alignment horizontal="center"/>
    </xf>
    <xf numFmtId="164" fontId="14" fillId="4" borderId="8" xfId="5" applyNumberFormat="1" applyFont="1" applyBorder="1" applyAlignment="1">
      <alignment wrapText="1"/>
    </xf>
    <xf numFmtId="0" fontId="0" fillId="0" borderId="11" xfId="3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4" xfId="3" applyNumberFormat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/>
    <xf numFmtId="0" fontId="15" fillId="3" borderId="6" xfId="4" applyFont="1" applyBorder="1" applyAlignment="1">
      <alignment horizontal="center"/>
    </xf>
    <xf numFmtId="0" fontId="15" fillId="3" borderId="1" xfId="4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8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0" fillId="3" borderId="13" xfId="4" applyBorder="1" applyAlignment="1">
      <alignment horizontal="center"/>
    </xf>
    <xf numFmtId="0" fontId="10" fillId="3" borderId="12" xfId="4" applyBorder="1" applyAlignment="1">
      <alignment horizontal="center"/>
    </xf>
    <xf numFmtId="0" fontId="10" fillId="3" borderId="6" xfId="4" applyBorder="1" applyAlignment="1">
      <alignment horizontal="center"/>
    </xf>
    <xf numFmtId="0" fontId="13" fillId="3" borderId="22" xfId="4" applyFont="1" applyBorder="1" applyAlignment="1">
      <alignment horizontal="center" wrapText="1"/>
    </xf>
    <xf numFmtId="0" fontId="13" fillId="3" borderId="21" xfId="4" applyFont="1" applyBorder="1" applyAlignment="1">
      <alignment horizontal="center" wrapText="1"/>
    </xf>
    <xf numFmtId="0" fontId="13" fillId="3" borderId="19" xfId="4" applyFont="1" applyBorder="1" applyAlignment="1">
      <alignment horizontal="center"/>
    </xf>
    <xf numFmtId="0" fontId="13" fillId="3" borderId="20" xfId="4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4" fontId="14" fillId="4" borderId="20" xfId="5" applyNumberFormat="1" applyFont="1" applyBorder="1" applyAlignment="1">
      <alignment horizontal="center" wrapText="1"/>
    </xf>
    <xf numFmtId="44" fontId="14" fillId="4" borderId="23" xfId="5" applyNumberFormat="1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0" fillId="0" borderId="27" xfId="3" applyNumberFormat="1" applyFont="1" applyBorder="1" applyAlignment="1">
      <alignment horizontal="center" vertical="center"/>
    </xf>
    <xf numFmtId="164" fontId="0" fillId="0" borderId="12" xfId="3" applyNumberFormat="1" applyFont="1" applyBorder="1" applyAlignment="1">
      <alignment horizontal="center" vertical="center"/>
    </xf>
    <xf numFmtId="164" fontId="0" fillId="0" borderId="6" xfId="3" applyNumberFormat="1" applyFont="1" applyBorder="1" applyAlignment="1">
      <alignment horizontal="center" vertical="center"/>
    </xf>
    <xf numFmtId="0" fontId="0" fillId="0" borderId="11" xfId="3" applyNumberFormat="1" applyFont="1" applyBorder="1" applyAlignment="1">
      <alignment horizontal="center" vertical="center"/>
    </xf>
    <xf numFmtId="0" fontId="0" fillId="0" borderId="12" xfId="3" applyNumberFormat="1" applyFont="1" applyBorder="1" applyAlignment="1">
      <alignment horizontal="center" vertical="center"/>
    </xf>
    <xf numFmtId="0" fontId="0" fillId="0" borderId="6" xfId="3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3" borderId="9" xfId="4" applyBorder="1" applyAlignment="1">
      <alignment horizontal="center" vertical="center"/>
    </xf>
    <xf numFmtId="0" fontId="10" fillId="3" borderId="10" xfId="4" applyBorder="1" applyAlignment="1">
      <alignment horizontal="center" vertical="center"/>
    </xf>
    <xf numFmtId="0" fontId="14" fillId="4" borderId="1" xfId="5" applyFont="1" applyBorder="1" applyAlignment="1">
      <alignment horizontal="center" wrapText="1"/>
    </xf>
    <xf numFmtId="0" fontId="14" fillId="4" borderId="13" xfId="5" applyFont="1" applyBorder="1" applyAlignment="1">
      <alignment horizontal="center" wrapText="1"/>
    </xf>
    <xf numFmtId="0" fontId="14" fillId="4" borderId="15" xfId="5" applyFont="1" applyBorder="1" applyAlignment="1">
      <alignment horizontal="center" wrapText="1"/>
    </xf>
    <xf numFmtId="0" fontId="14" fillId="4" borderId="17" xfId="5" applyFont="1" applyBorder="1" applyAlignment="1">
      <alignment horizont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</cellXfs>
  <cellStyles count="6">
    <cellStyle name="Dobre" xfId="4" builtinId="26"/>
    <cellStyle name="Dziesiętny" xfId="3" builtinId="3"/>
    <cellStyle name="Hiperłącze" xfId="2" builtinId="8"/>
    <cellStyle name="Normalny" xfId="0" builtinId="0"/>
    <cellStyle name="Walutowy" xfId="1" builtinId="4"/>
    <cellStyle name="Złe" xfId="5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kompleksmedia.pl/ups-power-walker-vfi-3000crm-lcd,id2072.html" TargetMode="External"/><Relationship Id="rId2" Type="http://schemas.openxmlformats.org/officeDocument/2006/relationships/hyperlink" Target="https://www.morele.net/zestaw-komputerowy-lenovo-thinkcentre-m910-sff-10mk0003pb-1254332/" TargetMode="External"/><Relationship Id="rId1" Type="http://schemas.openxmlformats.org/officeDocument/2006/relationships/hyperlink" Target="https://www.morele.net/monitor-dell-p2418d-978823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C5" sqref="C5"/>
    </sheetView>
  </sheetViews>
  <sheetFormatPr defaultRowHeight="15" x14ac:dyDescent="0.25"/>
  <cols>
    <col min="1" max="1" width="3.28515625" bestFit="1" customWidth="1"/>
    <col min="2" max="2" width="26.85546875" bestFit="1" customWidth="1"/>
    <col min="4" max="4" width="13.28515625" customWidth="1"/>
    <col min="5" max="5" width="13.42578125" bestFit="1" customWidth="1"/>
    <col min="6" max="6" width="11.42578125" style="11" bestFit="1" customWidth="1"/>
    <col min="7" max="7" width="5.7109375" style="11" customWidth="1"/>
    <col min="8" max="10" width="5.7109375" customWidth="1"/>
    <col min="11" max="11" width="4" customWidth="1"/>
    <col min="12" max="12" width="13.7109375" customWidth="1"/>
    <col min="13" max="13" width="13" customWidth="1"/>
    <col min="17" max="17" width="13.42578125" bestFit="1" customWidth="1"/>
    <col min="18" max="18" width="9.5703125" customWidth="1"/>
    <col min="19" max="19" width="10.85546875" bestFit="1" customWidth="1"/>
    <col min="21" max="21" width="13.42578125" customWidth="1"/>
    <col min="23" max="23" width="9.140625" bestFit="1" customWidth="1"/>
    <col min="24" max="24" width="10.140625" bestFit="1" customWidth="1"/>
  </cols>
  <sheetData>
    <row r="1" spans="1:13" ht="48" customHeight="1" thickBot="1" x14ac:dyDescent="0.3">
      <c r="A1" s="34" t="s">
        <v>1</v>
      </c>
      <c r="B1" s="35" t="s">
        <v>2</v>
      </c>
      <c r="C1" s="35" t="s">
        <v>3</v>
      </c>
      <c r="D1" s="35" t="s">
        <v>4</v>
      </c>
      <c r="E1" s="36" t="s">
        <v>15</v>
      </c>
      <c r="F1" s="38" t="s">
        <v>54</v>
      </c>
      <c r="G1" s="62" t="s">
        <v>58</v>
      </c>
      <c r="H1" s="62"/>
      <c r="I1" s="62"/>
      <c r="J1" s="63"/>
      <c r="K1" s="54"/>
      <c r="L1" s="83" t="s">
        <v>59</v>
      </c>
      <c r="M1" s="84" t="s">
        <v>60</v>
      </c>
    </row>
    <row r="2" spans="1:13" ht="18.75" x14ac:dyDescent="0.3">
      <c r="A2" s="57"/>
      <c r="B2" s="58"/>
      <c r="C2" s="58"/>
      <c r="D2" s="58"/>
      <c r="E2" s="58"/>
      <c r="F2" s="58"/>
      <c r="G2" s="45">
        <v>0</v>
      </c>
      <c r="H2" s="45">
        <v>12</v>
      </c>
      <c r="I2" s="45">
        <v>24</v>
      </c>
      <c r="J2" s="45">
        <v>36</v>
      </c>
      <c r="K2" s="55"/>
      <c r="L2" s="83"/>
      <c r="M2" s="85"/>
    </row>
    <row r="3" spans="1:13" x14ac:dyDescent="0.25">
      <c r="A3" s="21">
        <v>1</v>
      </c>
      <c r="B3" s="13" t="s">
        <v>57</v>
      </c>
      <c r="C3" s="13">
        <v>1</v>
      </c>
      <c r="D3" s="48"/>
      <c r="E3" s="14">
        <f t="shared" ref="E3:E14" si="0">C3*D3</f>
        <v>0</v>
      </c>
      <c r="F3" s="15" t="s">
        <v>53</v>
      </c>
      <c r="G3" s="15"/>
      <c r="H3" s="61" t="s">
        <v>55</v>
      </c>
      <c r="I3" s="61"/>
      <c r="J3" s="61"/>
      <c r="K3" s="55"/>
      <c r="L3" s="83"/>
      <c r="M3" s="85"/>
    </row>
    <row r="4" spans="1:13" x14ac:dyDescent="0.25">
      <c r="A4" s="21">
        <v>2</v>
      </c>
      <c r="B4" s="13" t="s">
        <v>13</v>
      </c>
      <c r="C4" s="13">
        <v>22</v>
      </c>
      <c r="D4" s="49"/>
      <c r="E4" s="14">
        <f t="shared" si="0"/>
        <v>0</v>
      </c>
      <c r="F4" s="15" t="s">
        <v>53</v>
      </c>
      <c r="G4" s="15"/>
      <c r="H4" s="61"/>
      <c r="I4" s="61"/>
      <c r="J4" s="61"/>
      <c r="K4" s="55"/>
      <c r="L4" s="83"/>
      <c r="M4" s="86"/>
    </row>
    <row r="5" spans="1:13" x14ac:dyDescent="0.25">
      <c r="A5" s="21">
        <v>3</v>
      </c>
      <c r="B5" s="16" t="s">
        <v>18</v>
      </c>
      <c r="C5" s="13">
        <v>2</v>
      </c>
      <c r="D5" s="48"/>
      <c r="E5" s="14">
        <f t="shared" si="0"/>
        <v>0</v>
      </c>
      <c r="F5" s="15">
        <v>12</v>
      </c>
      <c r="G5" s="37">
        <v>0</v>
      </c>
      <c r="H5" s="17">
        <v>8</v>
      </c>
      <c r="I5" s="17">
        <v>12</v>
      </c>
      <c r="J5" s="17">
        <v>15</v>
      </c>
      <c r="K5" s="55"/>
      <c r="L5" s="53"/>
      <c r="M5" s="17">
        <f>IF($G$2=$L5,G5,IF($H$2=$L5,H5,IF($I$2=$L5,I5,IF($J$2=$L5,J5,))))</f>
        <v>0</v>
      </c>
    </row>
    <row r="6" spans="1:13" x14ac:dyDescent="0.25">
      <c r="A6" s="21">
        <v>4</v>
      </c>
      <c r="B6" s="13" t="s">
        <v>10</v>
      </c>
      <c r="C6" s="13">
        <v>2</v>
      </c>
      <c r="D6" s="49"/>
      <c r="E6" s="14">
        <f t="shared" si="0"/>
        <v>0</v>
      </c>
      <c r="F6" s="15">
        <v>36</v>
      </c>
      <c r="G6" s="37">
        <v>0</v>
      </c>
      <c r="H6" s="17">
        <v>6</v>
      </c>
      <c r="I6" s="17">
        <v>8</v>
      </c>
      <c r="J6" s="17">
        <v>8</v>
      </c>
      <c r="K6" s="55"/>
      <c r="L6" s="53"/>
      <c r="M6" s="17">
        <f t="shared" ref="M6:M14" si="1">IF($G$2=$L6,G6,IF($H$2=$L6,H6,IF($I$2=$L6,I6,IF($J$2=$L6,J6,))))</f>
        <v>0</v>
      </c>
    </row>
    <row r="7" spans="1:13" x14ac:dyDescent="0.25">
      <c r="A7" s="21">
        <v>5</v>
      </c>
      <c r="B7" s="13" t="s">
        <v>12</v>
      </c>
      <c r="C7" s="13">
        <v>20</v>
      </c>
      <c r="D7" s="49"/>
      <c r="E7" s="14">
        <f t="shared" si="0"/>
        <v>0</v>
      </c>
      <c r="F7" s="15">
        <v>36</v>
      </c>
      <c r="G7" s="37">
        <v>0</v>
      </c>
      <c r="H7" s="17">
        <v>11</v>
      </c>
      <c r="I7" s="17">
        <v>15</v>
      </c>
      <c r="J7" s="17">
        <v>15</v>
      </c>
      <c r="K7" s="55"/>
      <c r="L7" s="53"/>
      <c r="M7" s="17">
        <f t="shared" si="1"/>
        <v>0</v>
      </c>
    </row>
    <row r="8" spans="1:13" x14ac:dyDescent="0.25">
      <c r="A8" s="21">
        <v>6</v>
      </c>
      <c r="B8" s="13" t="s">
        <v>16</v>
      </c>
      <c r="C8" s="13">
        <v>35</v>
      </c>
      <c r="D8" s="49"/>
      <c r="E8" s="14">
        <f t="shared" si="0"/>
        <v>0</v>
      </c>
      <c r="F8" s="15">
        <v>36</v>
      </c>
      <c r="G8" s="37">
        <v>0</v>
      </c>
      <c r="H8" s="17">
        <v>10</v>
      </c>
      <c r="I8" s="17">
        <v>12</v>
      </c>
      <c r="J8" s="17">
        <v>12</v>
      </c>
      <c r="K8" s="55"/>
      <c r="L8" s="53"/>
      <c r="M8" s="17">
        <f t="shared" si="1"/>
        <v>0</v>
      </c>
    </row>
    <row r="9" spans="1:13" x14ac:dyDescent="0.25">
      <c r="A9" s="21">
        <v>7</v>
      </c>
      <c r="B9" s="16" t="s">
        <v>22</v>
      </c>
      <c r="C9" s="13">
        <v>2</v>
      </c>
      <c r="D9" s="48"/>
      <c r="E9" s="14">
        <f t="shared" si="0"/>
        <v>0</v>
      </c>
      <c r="F9" s="15">
        <v>24</v>
      </c>
      <c r="G9" s="37">
        <v>0</v>
      </c>
      <c r="H9" s="17">
        <v>5</v>
      </c>
      <c r="I9" s="17">
        <v>8</v>
      </c>
      <c r="J9" s="17">
        <v>10</v>
      </c>
      <c r="K9" s="55"/>
      <c r="L9" s="53"/>
      <c r="M9" s="17">
        <f t="shared" si="1"/>
        <v>0</v>
      </c>
    </row>
    <row r="10" spans="1:13" x14ac:dyDescent="0.25">
      <c r="A10" s="21">
        <v>8</v>
      </c>
      <c r="B10" s="16" t="s">
        <v>24</v>
      </c>
      <c r="C10" s="13">
        <v>1</v>
      </c>
      <c r="D10" s="48"/>
      <c r="E10" s="14">
        <f t="shared" si="0"/>
        <v>0</v>
      </c>
      <c r="F10" s="15">
        <v>12</v>
      </c>
      <c r="G10" s="37">
        <v>0</v>
      </c>
      <c r="H10" s="17">
        <v>3</v>
      </c>
      <c r="I10" s="17">
        <v>5</v>
      </c>
      <c r="J10" s="17">
        <v>6</v>
      </c>
      <c r="K10" s="55"/>
      <c r="L10" s="53"/>
      <c r="M10" s="17">
        <f t="shared" si="1"/>
        <v>0</v>
      </c>
    </row>
    <row r="11" spans="1:13" x14ac:dyDescent="0.25">
      <c r="A11" s="21">
        <v>9</v>
      </c>
      <c r="B11" s="13" t="s">
        <v>0</v>
      </c>
      <c r="C11" s="13">
        <v>3</v>
      </c>
      <c r="D11" s="49"/>
      <c r="E11" s="14">
        <f t="shared" si="0"/>
        <v>0</v>
      </c>
      <c r="F11" s="15">
        <v>12</v>
      </c>
      <c r="G11" s="37">
        <v>0</v>
      </c>
      <c r="H11" s="17">
        <v>3</v>
      </c>
      <c r="I11" s="17">
        <v>5</v>
      </c>
      <c r="J11" s="17">
        <v>6</v>
      </c>
      <c r="K11" s="55"/>
      <c r="L11" s="53"/>
      <c r="M11" s="17">
        <f t="shared" si="1"/>
        <v>0</v>
      </c>
    </row>
    <row r="12" spans="1:13" x14ac:dyDescent="0.25">
      <c r="A12" s="21">
        <v>10</v>
      </c>
      <c r="B12" s="16" t="s">
        <v>25</v>
      </c>
      <c r="C12" s="13">
        <v>17</v>
      </c>
      <c r="D12" s="48"/>
      <c r="E12" s="14">
        <f t="shared" si="0"/>
        <v>0</v>
      </c>
      <c r="F12" s="15">
        <v>12</v>
      </c>
      <c r="G12" s="37">
        <v>0</v>
      </c>
      <c r="H12" s="17">
        <v>4</v>
      </c>
      <c r="I12" s="17">
        <v>5</v>
      </c>
      <c r="J12" s="17">
        <v>10</v>
      </c>
      <c r="K12" s="55"/>
      <c r="L12" s="53"/>
      <c r="M12" s="17">
        <f t="shared" si="1"/>
        <v>0</v>
      </c>
    </row>
    <row r="13" spans="1:13" x14ac:dyDescent="0.25">
      <c r="A13" s="21">
        <v>11</v>
      </c>
      <c r="B13" s="16" t="s">
        <v>21</v>
      </c>
      <c r="C13" s="13">
        <v>2</v>
      </c>
      <c r="D13" s="48"/>
      <c r="E13" s="14">
        <f t="shared" si="0"/>
        <v>0</v>
      </c>
      <c r="F13" s="15">
        <v>12</v>
      </c>
      <c r="G13" s="37">
        <v>0</v>
      </c>
      <c r="H13" s="17">
        <v>3</v>
      </c>
      <c r="I13" s="17">
        <v>5</v>
      </c>
      <c r="J13" s="17">
        <v>6</v>
      </c>
      <c r="K13" s="55"/>
      <c r="L13" s="53"/>
      <c r="M13" s="17">
        <f t="shared" si="1"/>
        <v>0</v>
      </c>
    </row>
    <row r="14" spans="1:13" ht="15.75" thickBot="1" x14ac:dyDescent="0.3">
      <c r="A14" s="25">
        <v>12</v>
      </c>
      <c r="B14" s="26" t="s">
        <v>23</v>
      </c>
      <c r="C14" s="27">
        <v>3</v>
      </c>
      <c r="D14" s="50"/>
      <c r="E14" s="28">
        <f t="shared" si="0"/>
        <v>0</v>
      </c>
      <c r="F14" s="29">
        <v>12</v>
      </c>
      <c r="G14" s="39">
        <v>0</v>
      </c>
      <c r="H14" s="47">
        <v>3</v>
      </c>
      <c r="I14" s="47">
        <v>5</v>
      </c>
      <c r="J14" s="47">
        <v>6</v>
      </c>
      <c r="K14" s="55"/>
      <c r="L14" s="53"/>
      <c r="M14" s="17">
        <f t="shared" si="1"/>
        <v>0</v>
      </c>
    </row>
    <row r="15" spans="1:13" ht="19.5" thickBot="1" x14ac:dyDescent="0.35">
      <c r="A15" s="59"/>
      <c r="B15" s="60"/>
      <c r="C15" s="60"/>
      <c r="D15" s="60"/>
      <c r="E15" s="60"/>
      <c r="F15" s="60"/>
      <c r="G15" s="46">
        <v>0</v>
      </c>
      <c r="H15" s="46">
        <v>12</v>
      </c>
      <c r="I15" s="46">
        <v>24</v>
      </c>
      <c r="J15" s="46">
        <v>36</v>
      </c>
      <c r="K15" s="55"/>
      <c r="L15" s="81"/>
      <c r="M15" s="82"/>
    </row>
    <row r="16" spans="1:13" x14ac:dyDescent="0.25">
      <c r="A16" s="30">
        <v>13</v>
      </c>
      <c r="B16" s="31" t="s">
        <v>19</v>
      </c>
      <c r="C16" s="24">
        <v>1</v>
      </c>
      <c r="D16" s="51"/>
      <c r="E16" s="32">
        <f t="shared" ref="E16:E26" si="2">C16*D16</f>
        <v>0</v>
      </c>
      <c r="F16" s="66">
        <v>12</v>
      </c>
      <c r="G16" s="69">
        <v>0</v>
      </c>
      <c r="H16" s="72">
        <v>4</v>
      </c>
      <c r="I16" s="75">
        <v>5</v>
      </c>
      <c r="J16" s="78">
        <v>6</v>
      </c>
      <c r="K16" s="55"/>
      <c r="L16" s="87"/>
      <c r="M16" s="72">
        <f>IF($G$2=$L16,G16,IF($H$2=$L16,H16,IF($I$2=$L16,I16,IF($J$2=$L16,J16,))))</f>
        <v>0</v>
      </c>
    </row>
    <row r="17" spans="1:13" x14ac:dyDescent="0.25">
      <c r="A17" s="21">
        <v>14</v>
      </c>
      <c r="B17" s="16" t="s">
        <v>20</v>
      </c>
      <c r="C17" s="13">
        <v>6</v>
      </c>
      <c r="D17" s="48"/>
      <c r="E17" s="14">
        <f t="shared" si="2"/>
        <v>0</v>
      </c>
      <c r="F17" s="67"/>
      <c r="G17" s="70"/>
      <c r="H17" s="73"/>
      <c r="I17" s="76"/>
      <c r="J17" s="79"/>
      <c r="K17" s="55"/>
      <c r="L17" s="88"/>
      <c r="M17" s="73"/>
    </row>
    <row r="18" spans="1:13" x14ac:dyDescent="0.25">
      <c r="A18" s="21">
        <v>15</v>
      </c>
      <c r="B18" s="18" t="s">
        <v>41</v>
      </c>
      <c r="C18" s="13">
        <v>4</v>
      </c>
      <c r="D18" s="48"/>
      <c r="E18" s="14">
        <f t="shared" si="2"/>
        <v>0</v>
      </c>
      <c r="F18" s="67"/>
      <c r="G18" s="70"/>
      <c r="H18" s="73"/>
      <c r="I18" s="76"/>
      <c r="J18" s="79"/>
      <c r="K18" s="55"/>
      <c r="L18" s="88"/>
      <c r="M18" s="73"/>
    </row>
    <row r="19" spans="1:13" x14ac:dyDescent="0.25">
      <c r="A19" s="21">
        <v>16</v>
      </c>
      <c r="B19" s="18" t="s">
        <v>42</v>
      </c>
      <c r="C19" s="13">
        <v>8</v>
      </c>
      <c r="D19" s="48"/>
      <c r="E19" s="14">
        <f t="shared" si="2"/>
        <v>0</v>
      </c>
      <c r="F19" s="67"/>
      <c r="G19" s="70"/>
      <c r="H19" s="73"/>
      <c r="I19" s="76"/>
      <c r="J19" s="79"/>
      <c r="K19" s="55"/>
      <c r="L19" s="88"/>
      <c r="M19" s="73"/>
    </row>
    <row r="20" spans="1:13" x14ac:dyDescent="0.25">
      <c r="A20" s="21">
        <v>17</v>
      </c>
      <c r="B20" s="19" t="s">
        <v>52</v>
      </c>
      <c r="C20" s="13">
        <v>4</v>
      </c>
      <c r="D20" s="48"/>
      <c r="E20" s="14">
        <f t="shared" si="2"/>
        <v>0</v>
      </c>
      <c r="F20" s="67"/>
      <c r="G20" s="70"/>
      <c r="H20" s="73"/>
      <c r="I20" s="76"/>
      <c r="J20" s="79"/>
      <c r="K20" s="55"/>
      <c r="L20" s="88"/>
      <c r="M20" s="73"/>
    </row>
    <row r="21" spans="1:13" x14ac:dyDescent="0.25">
      <c r="A21" s="21">
        <v>18</v>
      </c>
      <c r="B21" s="33" t="s">
        <v>56</v>
      </c>
      <c r="C21" s="13">
        <v>1</v>
      </c>
      <c r="D21" s="48"/>
      <c r="E21" s="14">
        <f t="shared" si="2"/>
        <v>0</v>
      </c>
      <c r="F21" s="67"/>
      <c r="G21" s="70"/>
      <c r="H21" s="73"/>
      <c r="I21" s="76"/>
      <c r="J21" s="79"/>
      <c r="K21" s="55"/>
      <c r="L21" s="88"/>
      <c r="M21" s="73"/>
    </row>
    <row r="22" spans="1:13" x14ac:dyDescent="0.25">
      <c r="A22" s="21">
        <v>19</v>
      </c>
      <c r="B22" s="16" t="s">
        <v>26</v>
      </c>
      <c r="C22" s="13">
        <v>8</v>
      </c>
      <c r="D22" s="48"/>
      <c r="E22" s="14">
        <f t="shared" si="2"/>
        <v>0</v>
      </c>
      <c r="F22" s="67"/>
      <c r="G22" s="70"/>
      <c r="H22" s="73"/>
      <c r="I22" s="76"/>
      <c r="J22" s="79"/>
      <c r="K22" s="55"/>
      <c r="L22" s="88"/>
      <c r="M22" s="73"/>
    </row>
    <row r="23" spans="1:13" x14ac:dyDescent="0.25">
      <c r="A23" s="21">
        <v>20</v>
      </c>
      <c r="B23" s="13" t="s">
        <v>9</v>
      </c>
      <c r="C23" s="13">
        <v>5</v>
      </c>
      <c r="D23" s="49"/>
      <c r="E23" s="14">
        <f t="shared" si="2"/>
        <v>0</v>
      </c>
      <c r="F23" s="67"/>
      <c r="G23" s="70"/>
      <c r="H23" s="73"/>
      <c r="I23" s="76"/>
      <c r="J23" s="79"/>
      <c r="K23" s="55"/>
      <c r="L23" s="88"/>
      <c r="M23" s="73"/>
    </row>
    <row r="24" spans="1:13" x14ac:dyDescent="0.25">
      <c r="A24" s="21">
        <v>21</v>
      </c>
      <c r="B24" s="16" t="s">
        <v>27</v>
      </c>
      <c r="C24" s="13">
        <v>30</v>
      </c>
      <c r="D24" s="48"/>
      <c r="E24" s="14">
        <f t="shared" si="2"/>
        <v>0</v>
      </c>
      <c r="F24" s="67"/>
      <c r="G24" s="70"/>
      <c r="H24" s="73"/>
      <c r="I24" s="76"/>
      <c r="J24" s="79"/>
      <c r="K24" s="55"/>
      <c r="L24" s="88"/>
      <c r="M24" s="73"/>
    </row>
    <row r="25" spans="1:13" x14ac:dyDescent="0.25">
      <c r="A25" s="21">
        <v>22</v>
      </c>
      <c r="B25" s="16" t="s">
        <v>28</v>
      </c>
      <c r="C25" s="13">
        <v>30</v>
      </c>
      <c r="D25" s="48"/>
      <c r="E25" s="14">
        <f t="shared" si="2"/>
        <v>0</v>
      </c>
      <c r="F25" s="67"/>
      <c r="G25" s="70"/>
      <c r="H25" s="73"/>
      <c r="I25" s="76"/>
      <c r="J25" s="79"/>
      <c r="K25" s="55"/>
      <c r="L25" s="88"/>
      <c r="M25" s="73"/>
    </row>
    <row r="26" spans="1:13" x14ac:dyDescent="0.25">
      <c r="A26" s="21">
        <v>23</v>
      </c>
      <c r="B26" s="16" t="s">
        <v>29</v>
      </c>
      <c r="C26" s="13">
        <v>12</v>
      </c>
      <c r="D26" s="48"/>
      <c r="E26" s="14">
        <f t="shared" si="2"/>
        <v>0</v>
      </c>
      <c r="F26" s="67"/>
      <c r="G26" s="70"/>
      <c r="H26" s="73"/>
      <c r="I26" s="76"/>
      <c r="J26" s="79"/>
      <c r="K26" s="55"/>
      <c r="L26" s="88"/>
      <c r="M26" s="73"/>
    </row>
    <row r="27" spans="1:13" x14ac:dyDescent="0.25">
      <c r="A27" s="21">
        <v>24</v>
      </c>
      <c r="B27" s="13" t="s">
        <v>6</v>
      </c>
      <c r="C27" s="13">
        <v>3</v>
      </c>
      <c r="D27" s="49"/>
      <c r="E27" s="14">
        <f t="shared" ref="E27:E37" si="3">C27*D27</f>
        <v>0</v>
      </c>
      <c r="F27" s="67"/>
      <c r="G27" s="70"/>
      <c r="H27" s="73"/>
      <c r="I27" s="76"/>
      <c r="J27" s="79"/>
      <c r="K27" s="55"/>
      <c r="L27" s="88"/>
      <c r="M27" s="73"/>
    </row>
    <row r="28" spans="1:13" x14ac:dyDescent="0.25">
      <c r="A28" s="21">
        <v>25</v>
      </c>
      <c r="B28" s="16" t="s">
        <v>30</v>
      </c>
      <c r="C28" s="13">
        <v>3</v>
      </c>
      <c r="D28" s="49"/>
      <c r="E28" s="14">
        <f t="shared" si="3"/>
        <v>0</v>
      </c>
      <c r="F28" s="67"/>
      <c r="G28" s="70"/>
      <c r="H28" s="73"/>
      <c r="I28" s="76"/>
      <c r="J28" s="79"/>
      <c r="K28" s="55"/>
      <c r="L28" s="88"/>
      <c r="M28" s="73"/>
    </row>
    <row r="29" spans="1:13" x14ac:dyDescent="0.25">
      <c r="A29" s="21">
        <v>26</v>
      </c>
      <c r="B29" s="18" t="s">
        <v>43</v>
      </c>
      <c r="C29" s="13">
        <v>100</v>
      </c>
      <c r="D29" s="48"/>
      <c r="E29" s="14">
        <f t="shared" si="3"/>
        <v>0</v>
      </c>
      <c r="F29" s="67"/>
      <c r="G29" s="70"/>
      <c r="H29" s="73"/>
      <c r="I29" s="76"/>
      <c r="J29" s="79"/>
      <c r="K29" s="55"/>
      <c r="L29" s="88"/>
      <c r="M29" s="73"/>
    </row>
    <row r="30" spans="1:13" x14ac:dyDescent="0.25">
      <c r="A30" s="21">
        <v>27</v>
      </c>
      <c r="B30" s="18" t="s">
        <v>44</v>
      </c>
      <c r="C30" s="13">
        <v>50</v>
      </c>
      <c r="D30" s="48"/>
      <c r="E30" s="14">
        <f t="shared" si="3"/>
        <v>0</v>
      </c>
      <c r="F30" s="67"/>
      <c r="G30" s="70"/>
      <c r="H30" s="73"/>
      <c r="I30" s="76"/>
      <c r="J30" s="79"/>
      <c r="K30" s="55"/>
      <c r="L30" s="88"/>
      <c r="M30" s="73"/>
    </row>
    <row r="31" spans="1:13" x14ac:dyDescent="0.25">
      <c r="A31" s="21">
        <v>28</v>
      </c>
      <c r="B31" s="18" t="s">
        <v>45</v>
      </c>
      <c r="C31" s="13">
        <v>200</v>
      </c>
      <c r="D31" s="48"/>
      <c r="E31" s="14">
        <f t="shared" si="3"/>
        <v>0</v>
      </c>
      <c r="F31" s="67"/>
      <c r="G31" s="70"/>
      <c r="H31" s="73"/>
      <c r="I31" s="76"/>
      <c r="J31" s="79"/>
      <c r="K31" s="55"/>
      <c r="L31" s="88"/>
      <c r="M31" s="73"/>
    </row>
    <row r="32" spans="1:13" x14ac:dyDescent="0.25">
      <c r="A32" s="21">
        <v>29</v>
      </c>
      <c r="B32" s="18" t="s">
        <v>46</v>
      </c>
      <c r="C32" s="13">
        <v>50</v>
      </c>
      <c r="D32" s="48"/>
      <c r="E32" s="14">
        <f t="shared" si="3"/>
        <v>0</v>
      </c>
      <c r="F32" s="67"/>
      <c r="G32" s="70"/>
      <c r="H32" s="73"/>
      <c r="I32" s="76"/>
      <c r="J32" s="79"/>
      <c r="K32" s="55"/>
      <c r="L32" s="88"/>
      <c r="M32" s="73"/>
    </row>
    <row r="33" spans="1:13" x14ac:dyDescent="0.25">
      <c r="A33" s="21">
        <v>30</v>
      </c>
      <c r="B33" s="20" t="s">
        <v>50</v>
      </c>
      <c r="C33" s="13">
        <v>20</v>
      </c>
      <c r="D33" s="48"/>
      <c r="E33" s="14">
        <f t="shared" si="3"/>
        <v>0</v>
      </c>
      <c r="F33" s="67"/>
      <c r="G33" s="70"/>
      <c r="H33" s="73"/>
      <c r="I33" s="76"/>
      <c r="J33" s="79"/>
      <c r="K33" s="55"/>
      <c r="L33" s="88"/>
      <c r="M33" s="73"/>
    </row>
    <row r="34" spans="1:13" x14ac:dyDescent="0.25">
      <c r="A34" s="21">
        <v>31</v>
      </c>
      <c r="B34" s="20" t="s">
        <v>51</v>
      </c>
      <c r="C34" s="13">
        <v>20</v>
      </c>
      <c r="D34" s="48"/>
      <c r="E34" s="14">
        <f t="shared" si="3"/>
        <v>0</v>
      </c>
      <c r="F34" s="67"/>
      <c r="G34" s="70"/>
      <c r="H34" s="73"/>
      <c r="I34" s="76"/>
      <c r="J34" s="79"/>
      <c r="K34" s="55"/>
      <c r="L34" s="88"/>
      <c r="M34" s="73"/>
    </row>
    <row r="35" spans="1:13" x14ac:dyDescent="0.25">
      <c r="A35" s="21">
        <v>32</v>
      </c>
      <c r="B35" s="20" t="s">
        <v>63</v>
      </c>
      <c r="C35" s="44">
        <v>25</v>
      </c>
      <c r="D35" s="52"/>
      <c r="E35" s="28">
        <f t="shared" si="3"/>
        <v>0</v>
      </c>
      <c r="F35" s="67"/>
      <c r="G35" s="70"/>
      <c r="H35" s="73"/>
      <c r="I35" s="76"/>
      <c r="J35" s="79"/>
      <c r="K35" s="55"/>
      <c r="L35" s="88"/>
      <c r="M35" s="73"/>
    </row>
    <row r="36" spans="1:13" x14ac:dyDescent="0.25">
      <c r="A36" s="21">
        <v>33</v>
      </c>
      <c r="B36" s="20" t="s">
        <v>64</v>
      </c>
      <c r="C36" s="44">
        <v>100</v>
      </c>
      <c r="D36" s="52"/>
      <c r="E36" s="28">
        <f t="shared" si="3"/>
        <v>0</v>
      </c>
      <c r="F36" s="67"/>
      <c r="G36" s="70"/>
      <c r="H36" s="73"/>
      <c r="I36" s="76"/>
      <c r="J36" s="79"/>
      <c r="K36" s="55"/>
      <c r="L36" s="88"/>
      <c r="M36" s="73"/>
    </row>
    <row r="37" spans="1:13" x14ac:dyDescent="0.25">
      <c r="A37" s="21">
        <v>34</v>
      </c>
      <c r="B37" s="20" t="s">
        <v>65</v>
      </c>
      <c r="C37" s="44">
        <v>100</v>
      </c>
      <c r="D37" s="52"/>
      <c r="E37" s="28">
        <f t="shared" si="3"/>
        <v>0</v>
      </c>
      <c r="F37" s="68"/>
      <c r="G37" s="71"/>
      <c r="H37" s="74"/>
      <c r="I37" s="77"/>
      <c r="J37" s="80"/>
      <c r="K37" s="55"/>
      <c r="L37" s="89"/>
      <c r="M37" s="74"/>
    </row>
    <row r="38" spans="1:13" ht="45.75" customHeight="1" thickBot="1" x14ac:dyDescent="0.3">
      <c r="A38" s="22"/>
      <c r="B38" s="23"/>
      <c r="C38" s="64" t="s">
        <v>62</v>
      </c>
      <c r="D38" s="65"/>
      <c r="E38" s="42">
        <f>SUM(E3:E37)</f>
        <v>0</v>
      </c>
      <c r="F38" s="41"/>
      <c r="G38" s="41"/>
      <c r="H38" s="43"/>
      <c r="I38" s="43"/>
      <c r="J38" s="43"/>
      <c r="K38" s="56"/>
      <c r="L38" s="40" t="s">
        <v>61</v>
      </c>
      <c r="M38" s="17">
        <f>(SUM(M5:M14)+M16)/10</f>
        <v>0</v>
      </c>
    </row>
    <row r="39" spans="1:13" x14ac:dyDescent="0.25">
      <c r="E39" s="12"/>
    </row>
    <row r="40" spans="1:13" x14ac:dyDescent="0.25">
      <c r="G40"/>
    </row>
  </sheetData>
  <sheetProtection password="B507" sheet="1" objects="1" scenarios="1" formatColumns="0"/>
  <dataConsolidate/>
  <mergeCells count="16">
    <mergeCell ref="L15:M15"/>
    <mergeCell ref="L1:L4"/>
    <mergeCell ref="M1:M4"/>
    <mergeCell ref="L16:L37"/>
    <mergeCell ref="M16:M37"/>
    <mergeCell ref="K1:K38"/>
    <mergeCell ref="A2:F2"/>
    <mergeCell ref="A15:F15"/>
    <mergeCell ref="H3:J4"/>
    <mergeCell ref="G1:J1"/>
    <mergeCell ref="C38:D38"/>
    <mergeCell ref="F16:F37"/>
    <mergeCell ref="G16:G37"/>
    <mergeCell ref="H16:H37"/>
    <mergeCell ref="I16:I37"/>
    <mergeCell ref="J16:J37"/>
  </mergeCells>
  <dataValidations count="1">
    <dataValidation type="custom" allowBlank="1" showInputMessage="1" showErrorMessage="1" sqref="L5:L14 L16">
      <formula1>COUNTIF($G$2:$J$2,L5)=1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workbookViewId="0">
      <selection activeCell="J2" sqref="J2:J17"/>
    </sheetView>
  </sheetViews>
  <sheetFormatPr defaultRowHeight="15" x14ac:dyDescent="0.25"/>
  <cols>
    <col min="2" max="2" width="31.7109375" customWidth="1"/>
    <col min="4" max="4" width="13.5703125" customWidth="1"/>
    <col min="5" max="5" width="13.42578125" style="2" bestFit="1" customWidth="1"/>
    <col min="6" max="6" width="13.42578125" style="10" customWidth="1"/>
    <col min="7" max="7" width="15.42578125" style="2" customWidth="1"/>
    <col min="8" max="8" width="17.7109375" style="2" customWidth="1"/>
    <col min="9" max="9" width="9.140625" style="5"/>
    <col min="10" max="10" width="13.5703125" style="5" customWidth="1"/>
    <col min="11" max="11" width="13.42578125" style="7" bestFit="1" customWidth="1"/>
    <col min="12" max="12" width="13.42578125" style="2" customWidth="1"/>
  </cols>
  <sheetData>
    <row r="1" spans="9:18" ht="29.25" customHeight="1" x14ac:dyDescent="0.25">
      <c r="I1" s="3" t="s">
        <v>3</v>
      </c>
      <c r="J1" s="3" t="s">
        <v>4</v>
      </c>
      <c r="K1" s="4" t="s">
        <v>15</v>
      </c>
      <c r="L1" s="1"/>
    </row>
    <row r="2" spans="9:18" x14ac:dyDescent="0.25">
      <c r="I2" s="5">
        <v>1</v>
      </c>
      <c r="J2" s="6">
        <v>30000</v>
      </c>
      <c r="K2" s="7">
        <f>I2*J2</f>
        <v>30000</v>
      </c>
      <c r="M2" t="s">
        <v>47</v>
      </c>
      <c r="R2" t="s">
        <v>48</v>
      </c>
    </row>
    <row r="3" spans="9:18" x14ac:dyDescent="0.25">
      <c r="I3" s="5">
        <v>4</v>
      </c>
      <c r="J3" s="5">
        <v>1450</v>
      </c>
      <c r="K3" s="7">
        <f>I3*J3</f>
        <v>5800</v>
      </c>
    </row>
    <row r="4" spans="9:18" x14ac:dyDescent="0.25">
      <c r="I4" s="5">
        <v>1</v>
      </c>
      <c r="J4" s="6">
        <v>20000</v>
      </c>
      <c r="K4" s="7">
        <f t="shared" ref="K4:K29" si="0">I4*J4</f>
        <v>20000</v>
      </c>
    </row>
    <row r="5" spans="9:18" x14ac:dyDescent="0.25">
      <c r="I5" s="5">
        <v>0</v>
      </c>
      <c r="J5" s="5">
        <v>2700</v>
      </c>
      <c r="K5" s="7">
        <f t="shared" ref="K5:K15" si="1">I5*J5</f>
        <v>0</v>
      </c>
      <c r="M5" t="s">
        <v>11</v>
      </c>
    </row>
    <row r="6" spans="9:18" x14ac:dyDescent="0.25">
      <c r="I6" s="5">
        <v>4</v>
      </c>
      <c r="J6" s="5">
        <v>3400</v>
      </c>
      <c r="K6" s="7">
        <f t="shared" si="1"/>
        <v>13600</v>
      </c>
      <c r="M6" s="9" t="s">
        <v>14</v>
      </c>
    </row>
    <row r="7" spans="9:18" x14ac:dyDescent="0.25">
      <c r="I7" s="5">
        <v>29</v>
      </c>
      <c r="J7" s="5">
        <v>1000</v>
      </c>
      <c r="K7" s="7">
        <f t="shared" si="1"/>
        <v>29000</v>
      </c>
      <c r="M7" s="9" t="s">
        <v>17</v>
      </c>
    </row>
    <row r="8" spans="9:18" x14ac:dyDescent="0.25">
      <c r="I8" s="5">
        <v>2</v>
      </c>
      <c r="J8" s="6">
        <v>3400</v>
      </c>
      <c r="K8" s="7">
        <f t="shared" si="1"/>
        <v>6800</v>
      </c>
      <c r="M8" s="9" t="s">
        <v>35</v>
      </c>
    </row>
    <row r="9" spans="9:18" x14ac:dyDescent="0.25">
      <c r="I9" s="5">
        <v>1</v>
      </c>
      <c r="J9" s="6">
        <v>3100</v>
      </c>
      <c r="K9" s="7">
        <f t="shared" si="1"/>
        <v>3100</v>
      </c>
      <c r="M9" t="s">
        <v>34</v>
      </c>
    </row>
    <row r="10" spans="9:18" x14ac:dyDescent="0.25">
      <c r="I10" s="5">
        <v>3</v>
      </c>
      <c r="J10" s="5">
        <v>1200</v>
      </c>
      <c r="K10" s="7">
        <f t="shared" si="1"/>
        <v>3600</v>
      </c>
      <c r="M10" t="s">
        <v>5</v>
      </c>
    </row>
    <row r="11" spans="9:18" x14ac:dyDescent="0.25">
      <c r="I11" s="5">
        <v>17</v>
      </c>
      <c r="J11" s="8">
        <v>1100</v>
      </c>
      <c r="K11" s="7">
        <f t="shared" si="1"/>
        <v>18700</v>
      </c>
    </row>
    <row r="12" spans="9:18" x14ac:dyDescent="0.25">
      <c r="I12" s="5">
        <v>2</v>
      </c>
      <c r="J12" s="6">
        <v>2100</v>
      </c>
      <c r="K12" s="7">
        <f t="shared" si="1"/>
        <v>4200</v>
      </c>
      <c r="M12" t="s">
        <v>40</v>
      </c>
    </row>
    <row r="13" spans="9:18" x14ac:dyDescent="0.25">
      <c r="I13" s="5">
        <v>3</v>
      </c>
      <c r="J13" s="6">
        <v>800</v>
      </c>
      <c r="K13" s="7">
        <f t="shared" si="1"/>
        <v>2400</v>
      </c>
      <c r="M13" t="s">
        <v>36</v>
      </c>
    </row>
    <row r="14" spans="9:18" x14ac:dyDescent="0.25">
      <c r="I14" s="5">
        <v>1</v>
      </c>
      <c r="J14" s="6">
        <v>250</v>
      </c>
      <c r="K14" s="7">
        <f t="shared" si="1"/>
        <v>250</v>
      </c>
      <c r="M14" t="s">
        <v>49</v>
      </c>
    </row>
    <row r="15" spans="9:18" x14ac:dyDescent="0.25">
      <c r="I15" s="5">
        <v>6</v>
      </c>
      <c r="J15" s="6">
        <v>70</v>
      </c>
      <c r="K15" s="7">
        <f t="shared" si="1"/>
        <v>420</v>
      </c>
      <c r="M15" t="s">
        <v>31</v>
      </c>
    </row>
    <row r="16" spans="9:18" x14ac:dyDescent="0.25">
      <c r="I16" s="5">
        <v>4</v>
      </c>
      <c r="J16" s="6">
        <v>110</v>
      </c>
      <c r="K16" s="7">
        <f t="shared" si="0"/>
        <v>440</v>
      </c>
    </row>
    <row r="17" spans="9:13" x14ac:dyDescent="0.25">
      <c r="I17" s="5">
        <v>8</v>
      </c>
      <c r="J17" s="6">
        <v>250</v>
      </c>
      <c r="K17" s="7">
        <f t="shared" si="0"/>
        <v>2000</v>
      </c>
    </row>
    <row r="18" spans="9:13" x14ac:dyDescent="0.25">
      <c r="J18" s="6"/>
    </row>
    <row r="19" spans="9:13" x14ac:dyDescent="0.25">
      <c r="I19" s="5">
        <v>8</v>
      </c>
      <c r="J19" s="6">
        <v>250</v>
      </c>
      <c r="K19" s="7">
        <f t="shared" si="0"/>
        <v>2000</v>
      </c>
      <c r="M19" t="s">
        <v>39</v>
      </c>
    </row>
    <row r="20" spans="9:13" x14ac:dyDescent="0.25">
      <c r="I20" s="5">
        <v>0</v>
      </c>
      <c r="J20" s="5">
        <v>190</v>
      </c>
      <c r="K20" s="7">
        <f t="shared" si="0"/>
        <v>0</v>
      </c>
      <c r="M20" t="s">
        <v>8</v>
      </c>
    </row>
    <row r="21" spans="9:13" x14ac:dyDescent="0.25">
      <c r="I21" s="5">
        <v>10</v>
      </c>
      <c r="J21" s="6">
        <v>60</v>
      </c>
      <c r="K21" s="7">
        <f t="shared" si="0"/>
        <v>600</v>
      </c>
      <c r="M21" t="s">
        <v>37</v>
      </c>
    </row>
    <row r="22" spans="9:13" x14ac:dyDescent="0.25">
      <c r="I22" s="5">
        <v>10</v>
      </c>
      <c r="J22" s="6">
        <v>35</v>
      </c>
      <c r="K22" s="7">
        <f t="shared" si="0"/>
        <v>350</v>
      </c>
      <c r="M22" t="s">
        <v>38</v>
      </c>
    </row>
    <row r="23" spans="9:13" x14ac:dyDescent="0.25">
      <c r="I23" s="5">
        <v>10</v>
      </c>
      <c r="J23" s="6">
        <v>200</v>
      </c>
      <c r="K23" s="7">
        <f t="shared" si="0"/>
        <v>2000</v>
      </c>
      <c r="M23" t="s">
        <v>33</v>
      </c>
    </row>
    <row r="24" spans="9:13" x14ac:dyDescent="0.25">
      <c r="I24" s="5">
        <v>3</v>
      </c>
      <c r="J24" s="5">
        <v>450</v>
      </c>
      <c r="K24" s="7">
        <f t="shared" si="0"/>
        <v>1350</v>
      </c>
      <c r="M24" t="s">
        <v>7</v>
      </c>
    </row>
    <row r="25" spans="9:13" x14ac:dyDescent="0.25">
      <c r="I25" s="5">
        <v>3</v>
      </c>
      <c r="J25" s="5">
        <v>70</v>
      </c>
      <c r="K25" s="7">
        <f t="shared" si="0"/>
        <v>210</v>
      </c>
      <c r="M25" t="s">
        <v>32</v>
      </c>
    </row>
    <row r="26" spans="9:13" x14ac:dyDescent="0.25">
      <c r="I26" s="5">
        <v>100</v>
      </c>
      <c r="J26" s="6">
        <v>1</v>
      </c>
      <c r="K26" s="7">
        <f t="shared" si="0"/>
        <v>100</v>
      </c>
    </row>
    <row r="27" spans="9:13" x14ac:dyDescent="0.25">
      <c r="I27" s="5">
        <v>50</v>
      </c>
      <c r="J27" s="6">
        <v>2</v>
      </c>
      <c r="K27" s="7">
        <f t="shared" si="0"/>
        <v>100</v>
      </c>
    </row>
    <row r="28" spans="9:13" x14ac:dyDescent="0.25">
      <c r="I28" s="5">
        <v>200</v>
      </c>
      <c r="J28" s="6">
        <v>1</v>
      </c>
      <c r="K28" s="7">
        <f t="shared" si="0"/>
        <v>200</v>
      </c>
    </row>
    <row r="29" spans="9:13" x14ac:dyDescent="0.25">
      <c r="I29" s="5">
        <v>50</v>
      </c>
      <c r="J29" s="6">
        <v>2</v>
      </c>
      <c r="K29" s="7">
        <f t="shared" si="0"/>
        <v>100</v>
      </c>
    </row>
    <row r="30" spans="9:13" x14ac:dyDescent="0.25">
      <c r="J30" s="6"/>
    </row>
    <row r="31" spans="9:13" x14ac:dyDescent="0.25">
      <c r="J31" s="6"/>
    </row>
    <row r="32" spans="9:13" x14ac:dyDescent="0.25">
      <c r="K32" s="7">
        <f>SUM(K2:K29)</f>
        <v>147320</v>
      </c>
    </row>
    <row r="33" spans="2:11" x14ac:dyDescent="0.25">
      <c r="B33" s="2">
        <f>4.3117*30000*1.23</f>
        <v>159101.73000000001</v>
      </c>
    </row>
    <row r="34" spans="2:11" x14ac:dyDescent="0.25">
      <c r="E34" s="2">
        <f>'Formularz cenowy'!E38-B33</f>
        <v>-159101.73000000001</v>
      </c>
      <c r="K34" s="7">
        <f>K32-B33</f>
        <v>-11781.73000000001</v>
      </c>
    </row>
  </sheetData>
  <hyperlinks>
    <hyperlink ref="M7" r:id="rId1"/>
    <hyperlink ref="M6" r:id="rId2"/>
    <hyperlink ref="M8" r:id="rId3" location="opis_wiecej"/>
  </hyperlinks>
  <pageMargins left="0.7" right="0.7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cenowy</vt:lpstr>
      <vt:lpstr>#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2019-05-16T07:08:15Z</dcterms:modified>
</cp:coreProperties>
</file>